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7268" windowHeight="13932" activeTab="0"/>
  </bookViews>
  <sheets>
    <sheet name="Haltech Elite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Math'!$D$6:$H$6</definedName>
    <definedName name="FPX">'Haltech Elite'!$B$14</definedName>
  </definedNames>
  <calcPr fullCalcOnLoad="1"/>
</workbook>
</file>

<file path=xl/sharedStrings.xml><?xml version="1.0" encoding="utf-8"?>
<sst xmlns="http://schemas.openxmlformats.org/spreadsheetml/2006/main" count="25" uniqueCount="21">
  <si>
    <t>OUTPUT</t>
  </si>
  <si>
    <t>Enter Base Fuel Pressure (psid)</t>
  </si>
  <si>
    <t>Current Input Pressure (From Return Sheet)</t>
  </si>
  <si>
    <t>Pressure (error handling)</t>
  </si>
  <si>
    <t>Pressure</t>
  </si>
  <si>
    <t>INJECTOR DYNAMICS</t>
  </si>
  <si>
    <t>(ms)</t>
  </si>
  <si>
    <t>Implementation - JK</t>
  </si>
  <si>
    <t>(Volts)</t>
  </si>
  <si>
    <t>Off Time</t>
  </si>
  <si>
    <t>#</t>
  </si>
  <si>
    <t>%</t>
  </si>
  <si>
    <t>EPW</t>
  </si>
  <si>
    <t>Injection System - Dead Time</t>
  </si>
  <si>
    <t>(%)</t>
  </si>
  <si>
    <t>EPW (ms)</t>
  </si>
  <si>
    <t>Fuel Generic Corrections - Low PW Comp</t>
  </si>
  <si>
    <t>Injection System - Flow</t>
  </si>
  <si>
    <t>(cc/min)</t>
  </si>
  <si>
    <t>Injector Pressure Differential (kPa)</t>
  </si>
  <si>
    <t>* 29.0 to 87 psid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</si>
</sst>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2" fontId="54" fillId="55" borderId="0" xfId="0" applyNumberFormat="1" applyFont="1" applyFill="1" applyBorder="1" applyAlignment="1" applyProtection="1">
      <alignment horizontal="center"/>
      <protection hidden="1"/>
    </xf>
    <xf numFmtId="166" fontId="22" fillId="0" borderId="0" xfId="0" applyNumberFormat="1" applyFont="1" applyFill="1" applyBorder="1" applyAlignment="1" applyProtection="1">
      <alignment horizontal="right" vertical="center"/>
      <protection hidden="1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center"/>
    </xf>
    <xf numFmtId="164" fontId="22" fillId="0" borderId="21" xfId="0" applyNumberFormat="1" applyFont="1" applyBorder="1" applyAlignment="1" applyProtection="1">
      <alignment horizontal="center"/>
      <protection hidden="1"/>
    </xf>
    <xf numFmtId="164" fontId="22" fillId="0" borderId="22" xfId="0" applyNumberFormat="1" applyFont="1" applyBorder="1" applyAlignment="1" applyProtection="1">
      <alignment horizontal="center"/>
      <protection hidden="1"/>
    </xf>
    <xf numFmtId="164" fontId="22" fillId="0" borderId="22" xfId="0" applyNumberFormat="1" applyFont="1" applyFill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/>
    </xf>
    <xf numFmtId="166" fontId="22" fillId="0" borderId="22" xfId="0" applyNumberFormat="1" applyFont="1" applyBorder="1" applyAlignment="1">
      <alignment/>
    </xf>
    <xf numFmtId="166" fontId="22" fillId="0" borderId="22" xfId="0" applyNumberFormat="1" applyFont="1" applyBorder="1" applyAlignment="1" applyProtection="1">
      <alignment/>
      <protection hidden="1"/>
    </xf>
    <xf numFmtId="166" fontId="22" fillId="0" borderId="23" xfId="0" applyNumberFormat="1" applyFont="1" applyBorder="1" applyAlignment="1" applyProtection="1">
      <alignment/>
      <protection hidden="1"/>
    </xf>
    <xf numFmtId="166" fontId="22" fillId="0" borderId="27" xfId="0" applyNumberFormat="1" applyFont="1" applyBorder="1" applyAlignment="1">
      <alignment/>
    </xf>
    <xf numFmtId="166" fontId="22" fillId="0" borderId="28" xfId="0" applyNumberFormat="1" applyFont="1" applyBorder="1" applyAlignment="1">
      <alignment/>
    </xf>
    <xf numFmtId="166" fontId="22" fillId="0" borderId="27" xfId="0" applyNumberFormat="1" applyFont="1" applyBorder="1" applyAlignment="1" applyProtection="1">
      <alignment/>
      <protection hidden="1"/>
    </xf>
    <xf numFmtId="166" fontId="22" fillId="0" borderId="24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166" fontId="22" fillId="0" borderId="26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4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Alignment="1">
      <alignment horizontal="center"/>
    </xf>
    <xf numFmtId="1" fontId="54" fillId="55" borderId="20" xfId="0" applyNumberFormat="1" applyFont="1" applyFill="1" applyBorder="1" applyAlignment="1" applyProtection="1">
      <alignment horizontal="center"/>
      <protection hidden="1"/>
    </xf>
    <xf numFmtId="0" fontId="54" fillId="55" borderId="0" xfId="0" applyFont="1" applyFill="1" applyAlignment="1" applyProtection="1">
      <alignment horizontal="left"/>
      <protection hidden="1"/>
    </xf>
    <xf numFmtId="166" fontId="54" fillId="55" borderId="0" xfId="0" applyNumberFormat="1" applyFont="1" applyFill="1" applyBorder="1" applyAlignment="1" applyProtection="1">
      <alignment horizontal="center"/>
      <protection hidden="1"/>
    </xf>
    <xf numFmtId="0" fontId="20" fillId="55" borderId="0" xfId="0" applyFont="1" applyFill="1" applyAlignment="1" applyProtection="1">
      <alignment/>
      <protection hidden="1"/>
    </xf>
    <xf numFmtId="0" fontId="53" fillId="55" borderId="0" xfId="0" applyFont="1" applyFill="1" applyAlignment="1" applyProtection="1">
      <alignment/>
      <protection hidden="1"/>
    </xf>
    <xf numFmtId="0" fontId="20" fillId="55" borderId="0" xfId="0" applyFont="1" applyFill="1" applyBorder="1" applyAlignment="1" applyProtection="1">
      <alignment/>
      <protection hidden="1"/>
    </xf>
    <xf numFmtId="0" fontId="60" fillId="55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600075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39025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15" customWidth="1"/>
    <col min="12" max="16384" width="9.140625" style="15" customWidth="1"/>
  </cols>
  <sheetData>
    <row r="1" ht="15">
      <c r="A1" s="15" t="s">
        <v>5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6" t="s">
        <v>1</v>
      </c>
      <c r="C13" s="17"/>
      <c r="D13" s="17"/>
    </row>
    <row r="14" spans="2:14" ht="14.25">
      <c r="B14" s="14">
        <v>43.5</v>
      </c>
      <c r="C14" s="19" t="s">
        <v>20</v>
      </c>
      <c r="D14" s="17"/>
      <c r="E14" s="18"/>
      <c r="F14" s="107">
        <f>IF(FPX&lt;29,"** FUEL PRESSURE MUST BE BETWEEN 29.0 AND 87.0 PSID **",IF(FPX&gt;87,"** FUEL PRESSURE MUST BE BETWEEN 29.0 AND 87.0 PSID **",""))</f>
      </c>
      <c r="G14" s="107"/>
      <c r="H14" s="107"/>
      <c r="I14" s="107"/>
      <c r="J14" s="107"/>
      <c r="K14" s="107"/>
      <c r="L14" s="18"/>
      <c r="M14" s="17"/>
      <c r="N14" s="17"/>
    </row>
    <row r="15" spans="2:20" ht="14.25"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7"/>
      <c r="T15" s="17"/>
    </row>
    <row r="16" spans="2:20" ht="14.25">
      <c r="B16" s="22" t="s">
        <v>13</v>
      </c>
      <c r="G16" s="37"/>
      <c r="H16" s="21"/>
      <c r="I16" s="26"/>
      <c r="J16" s="26"/>
      <c r="K16" s="26"/>
      <c r="L16" s="36"/>
      <c r="M16" s="21"/>
      <c r="N16" s="26"/>
      <c r="O16" s="26"/>
      <c r="P16" s="26"/>
      <c r="Q16" s="20"/>
      <c r="R16" s="36"/>
      <c r="S16" s="26"/>
      <c r="T16" s="26"/>
    </row>
    <row r="17" spans="2:20" ht="14.25">
      <c r="B17" s="99">
        <f>'Background Math'!L15</f>
        <v>8</v>
      </c>
      <c r="C17" s="99">
        <f>'Background Math'!L16</f>
        <v>10</v>
      </c>
      <c r="D17" s="99">
        <f>'Background Math'!L17</f>
        <v>12</v>
      </c>
      <c r="E17" s="99">
        <f>'Background Math'!L18</f>
        <v>14</v>
      </c>
      <c r="F17" s="99">
        <f>'Background Math'!L19</f>
        <v>16.00001</v>
      </c>
      <c r="G17" s="102" t="s">
        <v>8</v>
      </c>
      <c r="H17" s="103"/>
      <c r="I17" s="103"/>
      <c r="J17" s="104"/>
      <c r="K17" s="71"/>
      <c r="L17" s="71"/>
      <c r="M17" s="71"/>
      <c r="N17" s="71"/>
      <c r="O17" s="71"/>
      <c r="P17" s="71"/>
      <c r="Q17" s="71"/>
      <c r="S17" s="26"/>
      <c r="T17" s="26"/>
    </row>
    <row r="18" spans="2:20" ht="14.25">
      <c r="B18" s="98">
        <f>'Background Math'!N15</f>
        <v>2.599</v>
      </c>
      <c r="C18" s="98">
        <f>'Background Math'!N16</f>
        <v>1.691</v>
      </c>
      <c r="D18" s="98">
        <f>'Background Math'!N17</f>
        <v>1.245</v>
      </c>
      <c r="E18" s="98">
        <f>'Background Math'!N18</f>
        <v>0.977</v>
      </c>
      <c r="F18" s="98">
        <f>'Background Math'!N19</f>
        <v>0.786</v>
      </c>
      <c r="G18" s="102" t="s">
        <v>6</v>
      </c>
      <c r="H18" s="104"/>
      <c r="I18" s="104"/>
      <c r="J18" s="104"/>
      <c r="K18" s="103"/>
      <c r="L18" s="103"/>
      <c r="M18" s="103"/>
      <c r="N18" s="103"/>
      <c r="O18" s="103"/>
      <c r="P18" s="103"/>
      <c r="Q18" s="103"/>
      <c r="S18" s="26"/>
      <c r="T18" s="26"/>
    </row>
    <row r="19" spans="2:20" ht="14.25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S19" s="26"/>
      <c r="T19" s="26"/>
    </row>
    <row r="20" spans="2:20" ht="14.25">
      <c r="B20" s="105" t="s">
        <v>17</v>
      </c>
      <c r="C20" s="104"/>
      <c r="D20" s="104"/>
      <c r="E20" s="104"/>
      <c r="F20" s="104"/>
      <c r="G20" s="106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S20" s="26"/>
      <c r="T20" s="26"/>
    </row>
    <row r="21" spans="2:17" ht="14.25">
      <c r="B21" s="101">
        <v>200</v>
      </c>
      <c r="C21" s="101">
        <v>300</v>
      </c>
      <c r="D21" s="101">
        <v>400</v>
      </c>
      <c r="E21" s="101">
        <v>500</v>
      </c>
      <c r="F21" s="101">
        <v>600</v>
      </c>
      <c r="G21" s="102" t="s">
        <v>19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2:17" ht="14.25">
      <c r="B22" s="101">
        <v>841.8967286902815</v>
      </c>
      <c r="C22" s="101">
        <v>1036.2190998161511</v>
      </c>
      <c r="D22" s="101">
        <v>1201.350076360944</v>
      </c>
      <c r="E22" s="101">
        <v>1336.7179694453773</v>
      </c>
      <c r="F22" s="101">
        <v>1459.9328798338702</v>
      </c>
      <c r="G22" s="102" t="s">
        <v>18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2:17" ht="14.25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2:20" ht="14.25">
      <c r="B24" s="105" t="s">
        <v>16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S24" s="26"/>
      <c r="T24" s="26"/>
    </row>
    <row r="25" spans="1:20" ht="14.25">
      <c r="A25" s="100"/>
      <c r="B25" s="98">
        <f>'Background Math'!L24</f>
        <v>0</v>
      </c>
      <c r="C25" s="98">
        <f>'Background Math'!L25</f>
        <v>0.25</v>
      </c>
      <c r="D25" s="98">
        <f>'Background Math'!L26</f>
        <v>0.2900323465400407</v>
      </c>
      <c r="E25" s="98">
        <f>'Background Math'!L27</f>
        <v>0.336475048158089</v>
      </c>
      <c r="F25" s="98">
        <f>'Background Math'!L28</f>
        <v>0.390354591077855</v>
      </c>
      <c r="G25" s="98">
        <f>'Background Math'!L29</f>
        <v>0.4528618321319532</v>
      </c>
      <c r="H25" s="98">
        <f>'Background Math'!L30</f>
        <v>0.5253783193266095</v>
      </c>
      <c r="I25" s="98">
        <f>'Background Math'!L31</f>
        <v>0.6095068271022375</v>
      </c>
      <c r="J25" s="98">
        <f>'Background Math'!L32</f>
        <v>0.7071067811865471</v>
      </c>
      <c r="K25" s="98">
        <f>'Background Math'!L33</f>
        <v>0.8203353560076374</v>
      </c>
      <c r="L25" s="98">
        <f>'Background Math'!L34</f>
        <v>0.9516951530106189</v>
      </c>
      <c r="M25" s="98">
        <f>'Background Math'!L35</f>
        <v>1.1040895136738114</v>
      </c>
      <c r="N25" s="98">
        <f>'Background Math'!L36</f>
        <v>1.2808866897642714</v>
      </c>
      <c r="O25" s="98">
        <f>'Background Math'!L37</f>
        <v>1.485994289136947</v>
      </c>
      <c r="P25" s="98">
        <f>'Background Math'!L38</f>
        <v>1.7239456424939537</v>
      </c>
      <c r="Q25" s="98">
        <f>'Background Math'!L39</f>
        <v>1.9999999999999978</v>
      </c>
      <c r="R25" s="42" t="s">
        <v>15</v>
      </c>
      <c r="S25" s="26"/>
      <c r="T25" s="26"/>
    </row>
    <row r="26" spans="2:20" ht="14.25">
      <c r="B26" s="99">
        <f>'Background Math'!N24</f>
        <v>41.2</v>
      </c>
      <c r="C26" s="99">
        <f>'Background Math'!N25</f>
        <v>41.2</v>
      </c>
      <c r="D26" s="99">
        <f>'Background Math'!N26</f>
        <v>34.824</v>
      </c>
      <c r="E26" s="99">
        <f>'Background Math'!N27</f>
        <v>29.125</v>
      </c>
      <c r="F26" s="99">
        <f>'Background Math'!N28</f>
        <v>24.337</v>
      </c>
      <c r="G26" s="99">
        <f>'Background Math'!N29</f>
        <v>20.094</v>
      </c>
      <c r="H26" s="99">
        <f>'Background Math'!N30</f>
        <v>16.559</v>
      </c>
      <c r="I26" s="99">
        <f>'Background Math'!N31</f>
        <v>13.289</v>
      </c>
      <c r="J26" s="99">
        <f>'Background Math'!N32</f>
        <v>10.607</v>
      </c>
      <c r="K26" s="99">
        <f>'Background Math'!N33</f>
        <v>8.411</v>
      </c>
      <c r="L26" s="99">
        <f>'Background Math'!N34</f>
        <v>6.41</v>
      </c>
      <c r="M26" s="99">
        <f>'Background Math'!N35</f>
        <v>4.619</v>
      </c>
      <c r="N26" s="99">
        <f>'Background Math'!N36</f>
        <v>3.123</v>
      </c>
      <c r="O26" s="99">
        <f>'Background Math'!N37</f>
        <v>1.884</v>
      </c>
      <c r="P26" s="99">
        <f>'Background Math'!N38</f>
        <v>0.754</v>
      </c>
      <c r="Q26" s="99">
        <f>'Background Math'!N39</f>
        <v>0</v>
      </c>
      <c r="R26" s="42" t="s">
        <v>14</v>
      </c>
      <c r="S26" s="26"/>
      <c r="T26" s="26"/>
    </row>
    <row r="27" spans="2:20" ht="14.25">
      <c r="B27" s="36"/>
      <c r="C27" s="36"/>
      <c r="D27" s="37"/>
      <c r="G27" s="26"/>
      <c r="H27" s="21"/>
      <c r="I27" s="26"/>
      <c r="J27" s="26"/>
      <c r="K27" s="26"/>
      <c r="L27" s="36"/>
      <c r="M27" s="21"/>
      <c r="N27" s="26"/>
      <c r="O27" s="26"/>
      <c r="P27" s="26"/>
      <c r="Q27" s="20"/>
      <c r="R27" s="36"/>
      <c r="S27" s="26"/>
      <c r="T27" s="26"/>
    </row>
    <row r="28" spans="2:20" ht="14.25">
      <c r="B28" s="36"/>
      <c r="C28" s="36"/>
      <c r="D28" s="37"/>
      <c r="G28" s="26"/>
      <c r="H28" s="21"/>
      <c r="I28" s="26"/>
      <c r="J28" s="26"/>
      <c r="K28" s="26"/>
      <c r="L28" s="36"/>
      <c r="M28" s="21"/>
      <c r="N28" s="26"/>
      <c r="O28" s="26"/>
      <c r="P28" s="26"/>
      <c r="Q28" s="20"/>
      <c r="R28" s="36"/>
      <c r="S28" s="26"/>
      <c r="T28" s="26"/>
    </row>
    <row r="29" spans="2:20" ht="14.25">
      <c r="B29" s="36"/>
      <c r="C29" s="36"/>
      <c r="D29" s="37"/>
      <c r="G29" s="26"/>
      <c r="H29" s="21"/>
      <c r="I29" s="26"/>
      <c r="J29" s="26"/>
      <c r="K29" s="26"/>
      <c r="L29" s="36"/>
      <c r="M29" s="21"/>
      <c r="N29" s="26"/>
      <c r="O29" s="26"/>
      <c r="P29" s="26"/>
      <c r="Q29" s="20"/>
      <c r="R29" s="36"/>
      <c r="S29" s="26"/>
      <c r="T29" s="26"/>
    </row>
    <row r="30" spans="2:20" ht="14.25">
      <c r="B30" s="37"/>
      <c r="C30" s="38"/>
      <c r="D30" s="35"/>
      <c r="G30" s="26"/>
      <c r="H30" s="21"/>
      <c r="I30" s="26"/>
      <c r="J30" s="26"/>
      <c r="K30" s="26"/>
      <c r="L30" s="36"/>
      <c r="M30" s="21"/>
      <c r="N30" s="26"/>
      <c r="O30" s="26"/>
      <c r="P30" s="26"/>
      <c r="Q30" s="20"/>
      <c r="R30" s="36"/>
      <c r="S30" s="26"/>
      <c r="T30" s="26"/>
    </row>
    <row r="31" spans="1:20" ht="14.25">
      <c r="A31" s="54"/>
      <c r="B31" s="54"/>
      <c r="C31" s="54"/>
      <c r="D31" s="54"/>
      <c r="G31" s="26"/>
      <c r="H31" s="21"/>
      <c r="I31" s="26"/>
      <c r="J31" s="26"/>
      <c r="K31" s="26"/>
      <c r="L31" s="36"/>
      <c r="M31" s="21"/>
      <c r="N31" s="26"/>
      <c r="O31" s="26"/>
      <c r="P31" s="26"/>
      <c r="Q31" s="20"/>
      <c r="R31" s="36"/>
      <c r="S31" s="26"/>
      <c r="T31" s="26"/>
    </row>
    <row r="32" spans="2:20" ht="14.25">
      <c r="B32" s="57"/>
      <c r="C32" s="57"/>
      <c r="D32" s="37"/>
      <c r="G32" s="26"/>
      <c r="H32" s="21"/>
      <c r="I32" s="26"/>
      <c r="J32" s="26"/>
      <c r="K32" s="26"/>
      <c r="L32" s="36"/>
      <c r="M32" s="21"/>
      <c r="N32" s="26"/>
      <c r="O32" s="26"/>
      <c r="P32" s="26"/>
      <c r="Q32" s="26"/>
      <c r="R32" s="26"/>
      <c r="S32" s="26"/>
      <c r="T32" s="26"/>
    </row>
    <row r="33" spans="2:20" ht="14.25">
      <c r="B33" s="36"/>
      <c r="C33" s="36"/>
      <c r="D33" s="37"/>
      <c r="E33" s="26"/>
      <c r="F33" s="26"/>
      <c r="G33" s="26"/>
      <c r="H33" s="26"/>
      <c r="I33" s="26"/>
      <c r="J33" s="26"/>
      <c r="K33" s="26"/>
      <c r="L33" s="36"/>
      <c r="M33" s="21"/>
      <c r="N33" s="26"/>
      <c r="O33" s="26"/>
      <c r="P33" s="26"/>
      <c r="Q33" s="26"/>
      <c r="R33" s="26"/>
      <c r="S33" s="26"/>
      <c r="T33" s="26"/>
    </row>
    <row r="34" spans="2:20" ht="14.25">
      <c r="B34" s="36"/>
      <c r="C34" s="36"/>
      <c r="D34" s="3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4.25">
      <c r="B35" s="36"/>
      <c r="C35" s="36"/>
      <c r="D35" s="3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ht="14.25">
      <c r="B36" s="36"/>
      <c r="C36" s="36"/>
      <c r="D36" s="37"/>
      <c r="E36" s="26"/>
      <c r="F36" s="26"/>
      <c r="G36" s="26"/>
      <c r="H36" s="26"/>
      <c r="I36" s="26"/>
      <c r="J36" s="26"/>
      <c r="K36" s="26"/>
      <c r="L36" s="26"/>
      <c r="M36" s="39"/>
      <c r="N36" s="26"/>
      <c r="O36" s="26"/>
      <c r="P36" s="26"/>
      <c r="Q36" s="26"/>
      <c r="R36" s="26"/>
      <c r="S36" s="26"/>
      <c r="T36" s="26"/>
    </row>
    <row r="37" spans="2:20" ht="14.25">
      <c r="B37" s="36"/>
      <c r="C37" s="36"/>
      <c r="D37" s="3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2:20" ht="14.25">
      <c r="B38" s="36"/>
      <c r="C38" s="36"/>
      <c r="D38" s="3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4" ht="14.25">
      <c r="B39" s="37"/>
      <c r="C39" s="37"/>
      <c r="D39" s="37"/>
    </row>
  </sheetData>
  <sheetProtection password="C787" sheet="1" objects="1" scenarios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4" customWidth="1"/>
    <col min="2" max="16384" width="9.140625" style="44" customWidth="1"/>
  </cols>
  <sheetData>
    <row r="1" ht="12.75">
      <c r="A1" s="43" t="s">
        <v>5</v>
      </c>
    </row>
    <row r="2" spans="2:8" ht="12.75">
      <c r="B2" s="45">
        <v>42613</v>
      </c>
      <c r="C2" s="46" t="s">
        <v>7</v>
      </c>
      <c r="D2" s="47"/>
      <c r="E2" s="47"/>
      <c r="F2" s="47"/>
      <c r="G2" s="47"/>
      <c r="H2" s="48"/>
    </row>
    <row r="3" spans="3:8" ht="12.75">
      <c r="C3" s="50"/>
      <c r="D3" s="51"/>
      <c r="E3" s="51"/>
      <c r="F3" s="51"/>
      <c r="G3" s="51"/>
      <c r="H3" s="52"/>
    </row>
    <row r="4" spans="3:9" ht="12.75">
      <c r="C4" s="53"/>
      <c r="D4" s="49"/>
      <c r="E4" s="49"/>
      <c r="F4" s="49"/>
      <c r="G4" s="49"/>
      <c r="H4" s="49"/>
      <c r="I4" s="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AG47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6"/>
      <c r="C3" s="13"/>
      <c r="D3" s="5"/>
      <c r="E3" s="25" t="s">
        <v>2</v>
      </c>
      <c r="F3" s="23"/>
      <c r="G3" s="24"/>
      <c r="H3" s="24"/>
      <c r="I3" s="25" t="s">
        <v>3</v>
      </c>
      <c r="J3" s="5"/>
      <c r="K3" s="5"/>
      <c r="L3" s="5"/>
      <c r="M3" s="5"/>
      <c r="N3" s="5"/>
      <c r="O3" s="5"/>
    </row>
    <row r="4" spans="2:15" ht="12.75">
      <c r="B4" s="6"/>
      <c r="C4" s="6"/>
      <c r="D4" s="5"/>
      <c r="E4" s="12">
        <f>FP</f>
        <v>43.5</v>
      </c>
      <c r="F4" s="5"/>
      <c r="G4" s="5"/>
      <c r="H4" s="5"/>
      <c r="I4" s="12">
        <f>IF(FPX=D6,D6+0.000001,IF(FPX=H6,H6-0.000001,FPX))</f>
        <v>43.5</v>
      </c>
      <c r="J4" s="5"/>
      <c r="K4" s="5"/>
      <c r="L4" s="5"/>
      <c r="M4" s="5"/>
      <c r="N4" s="5"/>
      <c r="O4" s="5"/>
    </row>
    <row r="5" spans="2:15" ht="12.75"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1" ht="12.75">
      <c r="B6" s="6"/>
      <c r="C6" s="29" t="s">
        <v>4</v>
      </c>
      <c r="D6" s="31">
        <f>D7*14.5</f>
        <v>29</v>
      </c>
      <c r="E6" s="31">
        <f>E7*14.5</f>
        <v>43.5</v>
      </c>
      <c r="F6" s="31">
        <f>F7*14.5</f>
        <v>58</v>
      </c>
      <c r="G6" s="31">
        <f>G7*14.5</f>
        <v>72.5</v>
      </c>
      <c r="H6" s="31">
        <f>H7*14.5</f>
        <v>87</v>
      </c>
      <c r="I6" s="31"/>
      <c r="J6" s="31"/>
      <c r="K6" s="6"/>
      <c r="L6" s="6"/>
      <c r="M6" s="6"/>
      <c r="N6" s="6"/>
      <c r="O6" s="6"/>
      <c r="P6" s="2"/>
      <c r="Q6" s="2"/>
      <c r="R6" s="2"/>
      <c r="S6" s="2"/>
      <c r="T6" s="2"/>
      <c r="U6" s="2"/>
    </row>
    <row r="7" spans="2:21" ht="13.5">
      <c r="B7" s="28"/>
      <c r="C7" s="7"/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0"/>
      <c r="J7" s="8"/>
      <c r="K7" s="5"/>
      <c r="L7" s="7"/>
      <c r="M7" s="8"/>
      <c r="N7" s="9"/>
      <c r="O7" s="9"/>
      <c r="P7" s="3"/>
      <c r="U7" s="3"/>
    </row>
    <row r="8" spans="2:21" ht="12.75">
      <c r="B8" s="7"/>
      <c r="N8" s="9"/>
      <c r="O8" s="9"/>
      <c r="P8" s="3"/>
      <c r="U8" s="4"/>
    </row>
    <row r="9" spans="10:21" ht="12.75">
      <c r="J9" s="2"/>
      <c r="M9" s="33"/>
      <c r="N9" s="40"/>
      <c r="O9" s="9"/>
      <c r="P9" s="3"/>
      <c r="U9" s="4"/>
    </row>
    <row r="10" spans="1:21" ht="12.75">
      <c r="A10" s="7"/>
      <c r="B10" s="58"/>
      <c r="C10" s="59"/>
      <c r="D10" s="59"/>
      <c r="E10" s="59"/>
      <c r="F10" s="59"/>
      <c r="G10" s="59"/>
      <c r="H10" s="56"/>
      <c r="I10" s="59"/>
      <c r="J10" s="2"/>
      <c r="K10" s="41"/>
      <c r="L10" s="60"/>
      <c r="M10" s="27"/>
      <c r="O10" s="9"/>
      <c r="P10" s="3"/>
      <c r="U10" s="4"/>
    </row>
    <row r="11" spans="1:21" ht="12.75">
      <c r="A11" s="7"/>
      <c r="B11" s="2"/>
      <c r="C11" s="2"/>
      <c r="D11" s="2"/>
      <c r="E11" s="2"/>
      <c r="F11" s="2"/>
      <c r="G11" s="2"/>
      <c r="H11" s="41"/>
      <c r="I11" s="2"/>
      <c r="J11" s="2"/>
      <c r="K11" s="2"/>
      <c r="L11" s="2"/>
      <c r="M11" s="2"/>
      <c r="O11" s="9"/>
      <c r="P11" s="3"/>
      <c r="U11" s="4"/>
    </row>
    <row r="12" spans="1:21" ht="12.75">
      <c r="A12" s="7"/>
      <c r="B12" s="61"/>
      <c r="C12" s="55"/>
      <c r="D12" s="6" t="s">
        <v>9</v>
      </c>
      <c r="E12" s="6"/>
      <c r="F12" s="27"/>
      <c r="G12" s="11"/>
      <c r="H12" s="9"/>
      <c r="I12" s="9"/>
      <c r="J12" s="2"/>
      <c r="K12" s="41"/>
      <c r="L12" s="60"/>
      <c r="M12" s="27"/>
      <c r="O12" s="9"/>
      <c r="P12" s="3"/>
      <c r="U12" s="4"/>
    </row>
    <row r="13" spans="2:21" ht="12.75">
      <c r="B13" s="6"/>
      <c r="C13" s="3"/>
      <c r="D13" s="1">
        <v>2</v>
      </c>
      <c r="E13" s="1">
        <v>3</v>
      </c>
      <c r="F13" s="1">
        <v>4</v>
      </c>
      <c r="G13" s="1">
        <v>5</v>
      </c>
      <c r="H13" s="1">
        <v>6</v>
      </c>
      <c r="J13" s="32"/>
      <c r="L13" s="5"/>
      <c r="M13" s="27"/>
      <c r="N13" s="11"/>
      <c r="O13" s="9"/>
      <c r="P13" s="3"/>
      <c r="U13" s="3"/>
    </row>
    <row r="14" spans="2:21" ht="12.75">
      <c r="B14" s="6"/>
      <c r="C14" s="3">
        <v>8</v>
      </c>
      <c r="D14" s="77">
        <v>2.233245265827094</v>
      </c>
      <c r="E14" s="78">
        <v>2.5986063228263894</v>
      </c>
      <c r="F14" s="79">
        <v>3.089620936184449</v>
      </c>
      <c r="G14" s="80">
        <v>3.440463657135907</v>
      </c>
      <c r="H14" s="81">
        <v>4.242581201362762</v>
      </c>
      <c r="J14" s="32"/>
      <c r="L14" s="5"/>
      <c r="M14" s="33" t="s">
        <v>10</v>
      </c>
      <c r="N14" s="1" t="s">
        <v>0</v>
      </c>
      <c r="O14" s="9"/>
      <c r="P14" s="3"/>
      <c r="U14" s="3"/>
    </row>
    <row r="15" spans="2:21" ht="12.75">
      <c r="B15" s="6"/>
      <c r="C15" s="3">
        <v>10</v>
      </c>
      <c r="D15" s="82">
        <v>1.4919712172504707</v>
      </c>
      <c r="E15" s="76">
        <v>1.6907649761459804</v>
      </c>
      <c r="F15" s="76">
        <v>1.8814314704997654</v>
      </c>
      <c r="G15" s="60">
        <v>2.1603232834725743</v>
      </c>
      <c r="H15" s="83">
        <v>2.568379794677265</v>
      </c>
      <c r="J15" s="64"/>
      <c r="L15" s="32">
        <f>C14</f>
        <v>8</v>
      </c>
      <c r="M15" s="27">
        <f ca="1">ROUND(FORECAST(FP,OFFSET(D14:H14,0,MATCH(FP,FPIN,1)-1,1,2),OFFSET(FPIN,0,MATCH(FP,FPIN,1)-1,1,2)),3)</f>
        <v>2.599</v>
      </c>
      <c r="N15" s="27">
        <f>IF(FPX&lt;$D$6,"ERROR",IF(FPX&gt;$H$6,"ERROR",M15))</f>
        <v>2.599</v>
      </c>
      <c r="O15" s="9"/>
      <c r="P15" s="3"/>
      <c r="Q15" s="3"/>
      <c r="R15" s="3"/>
      <c r="S15" s="3"/>
      <c r="T15" s="3"/>
      <c r="U15" s="3"/>
    </row>
    <row r="16" spans="2:24" ht="12.75">
      <c r="B16" s="6"/>
      <c r="C16" s="3">
        <v>12</v>
      </c>
      <c r="D16" s="82">
        <v>1.1183558888243823</v>
      </c>
      <c r="E16" s="60">
        <v>1.2454393771375847</v>
      </c>
      <c r="F16" s="60">
        <v>1.4052748366348213</v>
      </c>
      <c r="G16" s="60">
        <v>1.5500491945932757</v>
      </c>
      <c r="H16" s="83">
        <v>1.7201944277238261</v>
      </c>
      <c r="J16" s="64"/>
      <c r="L16" s="32">
        <f>C15</f>
        <v>10</v>
      </c>
      <c r="M16" s="27">
        <f ca="1">ROUND(FORECAST(FP,OFFSET(D15:H15,0,MATCH(FP,FPIN,1)-1,1,2),OFFSET(FPIN,0,MATCH(FP,FPIN,1)-1,1,2)),3)</f>
        <v>1.691</v>
      </c>
      <c r="N16" s="27">
        <f>IF(FPX&lt;$D$6,"ERROR",IF(FPX&gt;$H$6,"ERROR",M16))</f>
        <v>1.691</v>
      </c>
      <c r="O16" s="9"/>
      <c r="P16" s="3"/>
      <c r="X16" s="6"/>
    </row>
    <row r="17" spans="2:24" ht="12.75">
      <c r="B17" s="6"/>
      <c r="C17" s="1">
        <v>14</v>
      </c>
      <c r="D17" s="82">
        <v>0.8808916214367152</v>
      </c>
      <c r="E17" s="60">
        <v>0.9765007793407071</v>
      </c>
      <c r="F17" s="60">
        <v>1.0944332826284588</v>
      </c>
      <c r="G17" s="60">
        <v>1.200081797409548</v>
      </c>
      <c r="H17" s="83">
        <v>1.3272187986372326</v>
      </c>
      <c r="J17" s="64"/>
      <c r="L17" s="32">
        <f>C16</f>
        <v>12</v>
      </c>
      <c r="M17" s="27">
        <f ca="1">ROUND(FORECAST(FP,OFFSET(D16:H16,0,MATCH(FP,FPIN,1)-1,1,2),OFFSET(FPIN,0,MATCH(FP,FPIN,1)-1,1,2)),3)</f>
        <v>1.245</v>
      </c>
      <c r="N17" s="27">
        <f>IF(FPX&lt;$D$6,"ERROR",IF(FPX&gt;$H$6,"ERROR",M17))</f>
        <v>1.245</v>
      </c>
      <c r="O17" s="9"/>
      <c r="P17" s="3"/>
      <c r="S17" s="6"/>
      <c r="T17" s="69"/>
      <c r="U17" s="69"/>
      <c r="V17" s="69"/>
      <c r="W17" s="69"/>
      <c r="X17" s="69"/>
    </row>
    <row r="18" spans="2:24" ht="12.75">
      <c r="B18" s="6"/>
      <c r="C18" s="1">
        <v>16</v>
      </c>
      <c r="D18" s="84">
        <v>0.6953542663910458</v>
      </c>
      <c r="E18" s="85">
        <v>0.7858983470516979</v>
      </c>
      <c r="F18" s="85">
        <v>0.8899037033487992</v>
      </c>
      <c r="G18" s="85">
        <v>0.9864876681553705</v>
      </c>
      <c r="H18" s="86">
        <v>1.082154179662043</v>
      </c>
      <c r="J18" s="64"/>
      <c r="L18" s="32">
        <f>C17</f>
        <v>14</v>
      </c>
      <c r="M18" s="27">
        <f ca="1">ROUND(FORECAST(FP,OFFSET(D17:H17,0,MATCH(FP,FPIN,1)-1,1,2),OFFSET(FPIN,0,MATCH(FP,FPIN,1)-1,1,2)),3)</f>
        <v>0.977</v>
      </c>
      <c r="N18" s="27">
        <f>IF(FPX&lt;$D$6,"ERROR",IF(FPX&gt;$H$6,"ERROR",M18))</f>
        <v>0.977</v>
      </c>
      <c r="O18" s="9"/>
      <c r="P18" s="3"/>
      <c r="S18" s="5"/>
      <c r="T18" s="70"/>
      <c r="U18" s="70"/>
      <c r="V18" s="70"/>
      <c r="W18" s="70"/>
      <c r="X18" s="70"/>
    </row>
    <row r="19" spans="2:24" ht="12.75">
      <c r="B19" s="6"/>
      <c r="C19" s="6"/>
      <c r="D19" s="69"/>
      <c r="E19" s="70"/>
      <c r="F19" s="70"/>
      <c r="G19" s="70"/>
      <c r="H19" s="70"/>
      <c r="I19" s="5"/>
      <c r="J19" s="66"/>
      <c r="L19" s="32">
        <v>16.00001</v>
      </c>
      <c r="M19" s="27">
        <f ca="1">ROUND(FORECAST(FP,OFFSET(D18:H18,0,MATCH(FP,FPIN,1)-1,1,2),OFFSET(FPIN,0,MATCH(FP,FPIN,1)-1,1,2)),3)</f>
        <v>0.786</v>
      </c>
      <c r="N19" s="27">
        <f>IF(FPX&lt;$D$6,"ERROR",IF(FPX&gt;$H$6,"ERROR",M19))</f>
        <v>0.786</v>
      </c>
      <c r="O19" s="9"/>
      <c r="P19" s="3"/>
      <c r="S19" s="5"/>
      <c r="T19" s="70"/>
      <c r="U19" s="70"/>
      <c r="V19" s="70"/>
      <c r="W19" s="70"/>
      <c r="X19" s="70"/>
    </row>
    <row r="20" spans="2:24" ht="12.75">
      <c r="B20" s="6"/>
      <c r="C20" s="5"/>
      <c r="D20" s="70"/>
      <c r="E20" s="70"/>
      <c r="F20" s="70"/>
      <c r="G20" s="70"/>
      <c r="H20" s="70"/>
      <c r="I20" s="5"/>
      <c r="J20" s="66"/>
      <c r="L20" s="34"/>
      <c r="M20" s="62"/>
      <c r="N20" s="62"/>
      <c r="O20" s="9"/>
      <c r="P20" s="3"/>
      <c r="S20" s="5"/>
      <c r="T20" s="70"/>
      <c r="U20" s="70"/>
      <c r="V20" s="70"/>
      <c r="W20" s="70"/>
      <c r="X20" s="70"/>
    </row>
    <row r="21" spans="2:24" ht="12.75">
      <c r="B21" s="6"/>
      <c r="C21" s="2"/>
      <c r="D21" s="3"/>
      <c r="E21" s="3"/>
      <c r="F21" s="3"/>
      <c r="G21" s="2"/>
      <c r="H21" s="2"/>
      <c r="J21" s="67"/>
      <c r="L21" s="34"/>
      <c r="M21" s="62"/>
      <c r="N21" s="62"/>
      <c r="O21" s="9"/>
      <c r="P21" s="3"/>
      <c r="S21" s="5"/>
      <c r="T21" s="70"/>
      <c r="U21" s="70"/>
      <c r="V21" s="70"/>
      <c r="W21" s="70"/>
      <c r="X21" s="70"/>
    </row>
    <row r="22" spans="2:21" ht="12.75">
      <c r="B22" s="6"/>
      <c r="C22" s="1" t="s">
        <v>11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N22" s="65"/>
      <c r="O22" s="65"/>
      <c r="P22" s="3"/>
      <c r="T22" s="3"/>
      <c r="U22" s="3"/>
    </row>
    <row r="23" spans="2:21" ht="12.75">
      <c r="B23" s="13" t="s">
        <v>12</v>
      </c>
      <c r="C23" s="1">
        <v>0</v>
      </c>
      <c r="D23" s="87">
        <v>59.599999999999994</v>
      </c>
      <c r="E23" s="88">
        <v>41.199999999999996</v>
      </c>
      <c r="F23" s="88">
        <v>42.8</v>
      </c>
      <c r="G23" s="89">
        <v>38.4</v>
      </c>
      <c r="H23" s="90">
        <v>34</v>
      </c>
      <c r="L23" s="97" t="s">
        <v>12</v>
      </c>
      <c r="M23" s="97" t="s">
        <v>11</v>
      </c>
      <c r="N23" s="65" t="s">
        <v>0</v>
      </c>
      <c r="P23" s="3"/>
      <c r="T23" s="3"/>
      <c r="U23" s="3"/>
    </row>
    <row r="24" spans="2:21" ht="12.75">
      <c r="B24" s="13"/>
      <c r="C24" s="68">
        <v>0.25</v>
      </c>
      <c r="D24" s="91">
        <v>59.599999999999994</v>
      </c>
      <c r="E24" s="74">
        <v>41.199999999999996</v>
      </c>
      <c r="F24" s="74">
        <v>42.8</v>
      </c>
      <c r="G24" s="74">
        <v>38.4</v>
      </c>
      <c r="H24" s="92">
        <v>34</v>
      </c>
      <c r="K24" s="72"/>
      <c r="L24" s="68">
        <f>C23</f>
        <v>0</v>
      </c>
      <c r="M24" s="27">
        <f aca="true" ca="1" t="shared" si="0" ref="M24:M39">ROUND(FORECAST(FP,OFFSET(D23:H23,0,MATCH(FP,FPIN,1)-1,1,2),OFFSET(FPIN,0,MATCH(FP,FPIN,1)-1,1,2)),3)</f>
        <v>41.2</v>
      </c>
      <c r="N24" s="27">
        <f aca="true" t="shared" si="1" ref="N24:N39">IF(FPX&lt;$D$6,"ERROR",IF(FPX&gt;$H$6,"ERROR",M24))</f>
        <v>41.2</v>
      </c>
      <c r="O24" s="10"/>
      <c r="P24" s="3"/>
      <c r="Q24" s="3"/>
      <c r="R24" s="3"/>
      <c r="S24" s="3"/>
      <c r="T24" s="3"/>
      <c r="U24" s="3"/>
    </row>
    <row r="25" spans="2:21" ht="12.75">
      <c r="B25" s="13"/>
      <c r="C25" s="68">
        <v>0.2900323465400407</v>
      </c>
      <c r="D25" s="91">
        <v>50.33921276082351</v>
      </c>
      <c r="E25" s="74">
        <v>34.823701978377905</v>
      </c>
      <c r="F25" s="74">
        <v>35.85806936387427</v>
      </c>
      <c r="G25" s="74">
        <v>32.41017807888637</v>
      </c>
      <c r="H25" s="92">
        <v>28.617497665399664</v>
      </c>
      <c r="L25" s="68">
        <f aca="true" t="shared" si="2" ref="L25:L39">C24</f>
        <v>0.25</v>
      </c>
      <c r="M25" s="27">
        <f ca="1" t="shared" si="0"/>
        <v>41.2</v>
      </c>
      <c r="N25" s="27">
        <f t="shared" si="1"/>
        <v>41.2</v>
      </c>
      <c r="P25" s="73"/>
      <c r="Q25" s="73"/>
      <c r="R25" s="73"/>
      <c r="S25" s="73"/>
      <c r="T25" s="3"/>
      <c r="U25" s="3"/>
    </row>
    <row r="26" spans="2:21" ht="12.75">
      <c r="B26" s="6"/>
      <c r="C26" s="69">
        <v>0.336475048158089</v>
      </c>
      <c r="D26" s="93">
        <v>41.90503895366195</v>
      </c>
      <c r="E26" s="63">
        <v>29.12548806708419</v>
      </c>
      <c r="F26" s="63">
        <v>29.719885782738974</v>
      </c>
      <c r="G26" s="63">
        <v>26.747897204465076</v>
      </c>
      <c r="H26" s="92">
        <v>23.77590862619118</v>
      </c>
      <c r="L26" s="68">
        <f t="shared" si="2"/>
        <v>0.2900323465400407</v>
      </c>
      <c r="M26" s="27">
        <f ca="1" t="shared" si="0"/>
        <v>34.824</v>
      </c>
      <c r="N26" s="27">
        <f t="shared" si="1"/>
        <v>34.824</v>
      </c>
      <c r="P26" s="65"/>
      <c r="Q26" s="65"/>
      <c r="R26" s="65"/>
      <c r="S26" s="65"/>
      <c r="T26" s="2"/>
      <c r="U26" s="2"/>
    </row>
    <row r="27" spans="2:21" ht="12.75">
      <c r="B27" s="5"/>
      <c r="C27" s="70">
        <v>0.390354591077855</v>
      </c>
      <c r="D27" s="93">
        <v>34.84011796158823</v>
      </c>
      <c r="E27" s="63">
        <v>24.336847105521183</v>
      </c>
      <c r="F27" s="63">
        <v>24.593024443474036</v>
      </c>
      <c r="G27" s="63">
        <v>22.287428401898346</v>
      </c>
      <c r="H27" s="92">
        <v>19.7256550223698</v>
      </c>
      <c r="L27" s="68">
        <f t="shared" si="2"/>
        <v>0.336475048158089</v>
      </c>
      <c r="M27" s="27">
        <f ca="1" t="shared" si="0"/>
        <v>29.125</v>
      </c>
      <c r="N27" s="27">
        <f t="shared" si="1"/>
        <v>29.125</v>
      </c>
      <c r="P27" s="65"/>
      <c r="Q27" s="65"/>
      <c r="R27" s="65"/>
      <c r="S27" s="65"/>
      <c r="T27" s="3"/>
      <c r="U27" s="2"/>
    </row>
    <row r="28" spans="3:21" ht="12.75">
      <c r="C28" s="68">
        <v>0.4528618321319532</v>
      </c>
      <c r="D28" s="91">
        <v>28.70632735551913</v>
      </c>
      <c r="E28" s="74">
        <v>20.09442914886339</v>
      </c>
      <c r="F28" s="74">
        <v>20.09442914886339</v>
      </c>
      <c r="G28" s="74">
        <v>18.107068024250527</v>
      </c>
      <c r="H28" s="92">
        <v>16.119706899637663</v>
      </c>
      <c r="L28" s="68">
        <f t="shared" si="2"/>
        <v>0.390354591077855</v>
      </c>
      <c r="M28" s="27">
        <f ca="1" t="shared" si="0"/>
        <v>24.337</v>
      </c>
      <c r="N28" s="27">
        <f t="shared" si="1"/>
        <v>24.337</v>
      </c>
      <c r="P28" s="3"/>
      <c r="Q28" s="3"/>
      <c r="R28" s="3"/>
      <c r="S28" s="3"/>
      <c r="T28" s="3"/>
      <c r="U28" s="2"/>
    </row>
    <row r="29" spans="3:21" ht="12.75">
      <c r="C29" s="68">
        <v>0.5253783193266095</v>
      </c>
      <c r="D29" s="91">
        <v>23.602039794663376</v>
      </c>
      <c r="E29" s="74">
        <v>16.559495662384787</v>
      </c>
      <c r="F29" s="74">
        <v>16.369156631782662</v>
      </c>
      <c r="G29" s="74">
        <v>14.656105356363547</v>
      </c>
      <c r="H29" s="92">
        <v>12.943054080944433</v>
      </c>
      <c r="L29" s="68">
        <f t="shared" si="2"/>
        <v>0.4528618321319532</v>
      </c>
      <c r="M29" s="27">
        <f ca="1" t="shared" si="0"/>
        <v>20.094</v>
      </c>
      <c r="N29" s="27">
        <f t="shared" si="1"/>
        <v>20.094</v>
      </c>
      <c r="P29" s="2"/>
      <c r="Q29" s="2"/>
      <c r="R29" s="2"/>
      <c r="S29" s="2"/>
      <c r="T29" s="2"/>
      <c r="U29" s="2"/>
    </row>
    <row r="30" spans="3:33" ht="12.75">
      <c r="C30" s="68">
        <v>0.6095068271022375</v>
      </c>
      <c r="D30" s="91">
        <v>19.03178025937721</v>
      </c>
      <c r="E30" s="74">
        <v>13.289432767323742</v>
      </c>
      <c r="F30" s="74">
        <v>12.961298624920683</v>
      </c>
      <c r="G30" s="74">
        <v>11.812829126509989</v>
      </c>
      <c r="H30" s="92">
        <v>10.336225485696241</v>
      </c>
      <c r="L30" s="68">
        <f t="shared" si="2"/>
        <v>0.5253783193266095</v>
      </c>
      <c r="M30" s="27">
        <f ca="1" t="shared" si="0"/>
        <v>16.559</v>
      </c>
      <c r="N30" s="27">
        <f t="shared" si="1"/>
        <v>16.559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3:14" ht="12.75">
      <c r="C31" s="68">
        <v>0.7071067811865471</v>
      </c>
      <c r="D31" s="91">
        <v>15.132085117392124</v>
      </c>
      <c r="E31" s="74">
        <v>10.606601717798219</v>
      </c>
      <c r="F31" s="74">
        <v>10.18233764908629</v>
      </c>
      <c r="G31" s="74">
        <v>9.192388155425123</v>
      </c>
      <c r="H31" s="92">
        <v>8.061017305526647</v>
      </c>
      <c r="L31" s="68">
        <f t="shared" si="2"/>
        <v>0.6095068271022375</v>
      </c>
      <c r="M31" s="27">
        <f ca="1" t="shared" si="0"/>
        <v>13.289</v>
      </c>
      <c r="N31" s="27">
        <f t="shared" si="1"/>
        <v>13.289</v>
      </c>
    </row>
    <row r="32" spans="3:14" ht="12.75">
      <c r="C32" s="68">
        <v>0.8203353560076374</v>
      </c>
      <c r="D32" s="91">
        <v>11.702531080362972</v>
      </c>
      <c r="E32" s="74">
        <v>8.411194214010887</v>
      </c>
      <c r="F32" s="74">
        <v>7.6797860214882</v>
      </c>
      <c r="G32" s="74">
        <v>6.948377828965515</v>
      </c>
      <c r="H32" s="92">
        <v>6.216969636442828</v>
      </c>
      <c r="L32" s="68">
        <f t="shared" si="2"/>
        <v>0.7071067811865471</v>
      </c>
      <c r="M32" s="27">
        <f ca="1" t="shared" si="0"/>
        <v>10.607</v>
      </c>
      <c r="N32" s="27">
        <f t="shared" si="1"/>
        <v>10.607</v>
      </c>
    </row>
    <row r="33" spans="3:14" ht="12.75">
      <c r="C33" s="68">
        <v>0.9516951530106189</v>
      </c>
      <c r="D33" s="91">
        <v>8.826355764687051</v>
      </c>
      <c r="E33" s="74">
        <v>6.409615495784643</v>
      </c>
      <c r="F33" s="74">
        <v>5.569010184862067</v>
      </c>
      <c r="G33" s="74">
        <v>5.043631865535457</v>
      </c>
      <c r="H33" s="92">
        <v>4.518253546208847</v>
      </c>
      <c r="L33" s="68">
        <f t="shared" si="2"/>
        <v>0.8203353560076374</v>
      </c>
      <c r="M33" s="27">
        <f ca="1" t="shared" si="0"/>
        <v>8.411</v>
      </c>
      <c r="N33" s="27">
        <f t="shared" si="1"/>
        <v>8.411</v>
      </c>
    </row>
    <row r="34" spans="3:14" ht="12.75">
      <c r="C34" s="68">
        <v>1.1040895136738114</v>
      </c>
      <c r="D34" s="91">
        <v>6.340065649847353</v>
      </c>
      <c r="E34" s="74">
        <v>4.6191906877459274</v>
      </c>
      <c r="F34" s="74">
        <v>3.713467023482021</v>
      </c>
      <c r="G34" s="74">
        <v>3.3511775577764573</v>
      </c>
      <c r="H34" s="92">
        <v>2.988888092070895</v>
      </c>
      <c r="L34" s="68">
        <f t="shared" si="2"/>
        <v>0.9516951530106189</v>
      </c>
      <c r="M34" s="27">
        <f ca="1" t="shared" si="0"/>
        <v>6.41</v>
      </c>
      <c r="N34" s="27">
        <f t="shared" si="1"/>
        <v>6.41</v>
      </c>
    </row>
    <row r="35" spans="3:14" ht="12.75">
      <c r="C35" s="68">
        <v>1.2808866897642714</v>
      </c>
      <c r="D35" s="91">
        <v>4.137758665425267</v>
      </c>
      <c r="E35" s="74">
        <v>3.1228367286228433</v>
      </c>
      <c r="F35" s="74">
        <v>2.18598571003599</v>
      </c>
      <c r="G35" s="74">
        <v>1.9517729553892769</v>
      </c>
      <c r="H35" s="92">
        <v>1.7956311189581347</v>
      </c>
      <c r="L35" s="68">
        <f t="shared" si="2"/>
        <v>1.1040895136738114</v>
      </c>
      <c r="M35" s="27">
        <f ca="1" t="shared" si="0"/>
        <v>4.619</v>
      </c>
      <c r="N35" s="27">
        <f t="shared" si="1"/>
        <v>4.619</v>
      </c>
    </row>
    <row r="36" spans="3:14" ht="12.75">
      <c r="C36" s="68">
        <v>1.485994289136947</v>
      </c>
      <c r="D36" s="91">
        <v>2.288030327475008</v>
      </c>
      <c r="E36" s="74">
        <v>1.8842602696853001</v>
      </c>
      <c r="F36" s="74">
        <v>0.8075401155794144</v>
      </c>
      <c r="G36" s="74">
        <v>0.7402451059477965</v>
      </c>
      <c r="H36" s="92">
        <v>0.6729500963161786</v>
      </c>
      <c r="L36" s="68">
        <f t="shared" si="2"/>
        <v>1.2808866897642714</v>
      </c>
      <c r="M36" s="27">
        <f ca="1" t="shared" si="0"/>
        <v>3.123</v>
      </c>
      <c r="N36" s="27">
        <f t="shared" si="1"/>
        <v>3.123</v>
      </c>
    </row>
    <row r="37" spans="3:14" ht="12.75">
      <c r="C37" s="68">
        <v>1.7239456424939537</v>
      </c>
      <c r="D37" s="91">
        <v>0.6960776316960985</v>
      </c>
      <c r="E37" s="74">
        <v>0.7540841010041066</v>
      </c>
      <c r="F37" s="74">
        <v>0</v>
      </c>
      <c r="G37" s="74">
        <v>0</v>
      </c>
      <c r="H37" s="92">
        <v>0</v>
      </c>
      <c r="L37" s="68">
        <f t="shared" si="2"/>
        <v>1.485994289136947</v>
      </c>
      <c r="M37" s="27">
        <f ca="1" t="shared" si="0"/>
        <v>1.884</v>
      </c>
      <c r="N37" s="27">
        <f t="shared" si="1"/>
        <v>1.884</v>
      </c>
    </row>
    <row r="38" spans="3:14" ht="12.75">
      <c r="C38" s="68">
        <v>1.9999999999999978</v>
      </c>
      <c r="D38" s="94">
        <v>0</v>
      </c>
      <c r="E38" s="95">
        <v>0</v>
      </c>
      <c r="F38" s="95">
        <v>0</v>
      </c>
      <c r="G38" s="95">
        <v>0</v>
      </c>
      <c r="H38" s="96">
        <v>0</v>
      </c>
      <c r="L38" s="68">
        <f t="shared" si="2"/>
        <v>1.7239456424939537</v>
      </c>
      <c r="M38" s="27">
        <f ca="1" t="shared" si="0"/>
        <v>0.754</v>
      </c>
      <c r="N38" s="27">
        <f t="shared" si="1"/>
        <v>0.754</v>
      </c>
    </row>
    <row r="39" spans="12:14" ht="12.75">
      <c r="L39" s="68">
        <f t="shared" si="2"/>
        <v>1.9999999999999978</v>
      </c>
      <c r="M39" s="27">
        <f ca="1" t="shared" si="0"/>
        <v>0</v>
      </c>
      <c r="N39" s="27">
        <f t="shared" si="1"/>
        <v>0</v>
      </c>
    </row>
    <row r="42" spans="4:8" ht="12.75">
      <c r="D42" s="75"/>
      <c r="E42" s="75"/>
      <c r="F42" s="75"/>
      <c r="G42" s="75"/>
      <c r="H42" s="75"/>
    </row>
    <row r="46" ht="12.75">
      <c r="C46" s="33"/>
    </row>
    <row r="47" ht="12.75">
      <c r="C47" s="40"/>
    </row>
  </sheetData>
  <sheetProtection password="C78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2016-08-31T19:45:06Z</dcterms:modified>
  <cp:category/>
  <cp:version/>
  <cp:contentType/>
  <cp:contentStatus/>
</cp:coreProperties>
</file>